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240" windowHeight="7515" activeTab="0"/>
  </bookViews>
  <sheets>
    <sheet name="fattura" sheetId="1" r:id="rId1"/>
    <sheet name="tabelle" sheetId="2" r:id="rId2"/>
  </sheets>
  <definedNames>
    <definedName name="_xlfn.IFERROR" hidden="1">#NAME?</definedName>
    <definedName name="clienti">'tabelle'!$F$2:$K$7</definedName>
    <definedName name="listino">'tabelle'!$B$2:$D$15</definedName>
  </definedNames>
  <calcPr fullCalcOnLoad="1"/>
</workbook>
</file>

<file path=xl/sharedStrings.xml><?xml version="1.0" encoding="utf-8"?>
<sst xmlns="http://schemas.openxmlformats.org/spreadsheetml/2006/main" count="73" uniqueCount="68">
  <si>
    <t>totale</t>
  </si>
  <si>
    <t>Descrizione</t>
  </si>
  <si>
    <t>Quantità</t>
  </si>
  <si>
    <t xml:space="preserve">prezzo </t>
  </si>
  <si>
    <t>Totale Imponibile</t>
  </si>
  <si>
    <t>tot. Fattura</t>
  </si>
  <si>
    <t>codice</t>
  </si>
  <si>
    <t xml:space="preserve">Codice </t>
  </si>
  <si>
    <t xml:space="preserve">Indirizzo </t>
  </si>
  <si>
    <t>Partita iva</t>
  </si>
  <si>
    <t>Vicenza</t>
  </si>
  <si>
    <t>04252440001</t>
  </si>
  <si>
    <t>Via dei Crocchi. 103</t>
  </si>
  <si>
    <t>Verona</t>
  </si>
  <si>
    <t>00125846530</t>
  </si>
  <si>
    <t>Via Babele, 37</t>
  </si>
  <si>
    <t>03285532200</t>
  </si>
  <si>
    <t>Via Battisti, 2</t>
  </si>
  <si>
    <t>02568426852</t>
  </si>
  <si>
    <t>Via Sartori, 11</t>
  </si>
  <si>
    <t>00021574162</t>
  </si>
  <si>
    <t>c1</t>
  </si>
  <si>
    <t>c2</t>
  </si>
  <si>
    <t>c3</t>
  </si>
  <si>
    <t>c4</t>
  </si>
  <si>
    <t>c5</t>
  </si>
  <si>
    <t>Sport 1999</t>
  </si>
  <si>
    <t>Via dell'odissea, 13</t>
  </si>
  <si>
    <t>Non solo SCI</t>
  </si>
  <si>
    <t>Montagna 6000</t>
  </si>
  <si>
    <t xml:space="preserve">Sport </t>
  </si>
  <si>
    <t>Snow &amp; Snow</t>
  </si>
  <si>
    <t>codice cliente</t>
  </si>
  <si>
    <t>iva 22%</t>
  </si>
  <si>
    <t>Snowboard DIABLO</t>
  </si>
  <si>
    <t>Snowboard EVIL</t>
  </si>
  <si>
    <t>Giacche Snowboard MONO</t>
  </si>
  <si>
    <t>Giacche Snowboard EVOL</t>
  </si>
  <si>
    <t>Giacche Snowboard ROUTER</t>
  </si>
  <si>
    <t>Giacche Snowboard FOCUS</t>
  </si>
  <si>
    <t>Giacche Snowboard MAIMED</t>
  </si>
  <si>
    <t>Pantaloni Snowboard FRONT</t>
  </si>
  <si>
    <t>Pantaloni Snowboard CARGO</t>
  </si>
  <si>
    <t>Pantaloni Snowboard FRANK</t>
  </si>
  <si>
    <t>Scarponi SLOGAN</t>
  </si>
  <si>
    <t>Scarponi PRISON</t>
  </si>
  <si>
    <t>Scarponi SOLID</t>
  </si>
  <si>
    <t>sn1</t>
  </si>
  <si>
    <t>sn2</t>
  </si>
  <si>
    <t>gs1</t>
  </si>
  <si>
    <t>gs2</t>
  </si>
  <si>
    <t>gs3</t>
  </si>
  <si>
    <t>gs4</t>
  </si>
  <si>
    <t>gs5</t>
  </si>
  <si>
    <t>ps1</t>
  </si>
  <si>
    <t>ps2</t>
  </si>
  <si>
    <t>ps3</t>
  </si>
  <si>
    <t>sc1</t>
  </si>
  <si>
    <t>sc2</t>
  </si>
  <si>
    <t>sc3</t>
  </si>
  <si>
    <t>Prodotto</t>
  </si>
  <si>
    <t>Prezzo</t>
  </si>
  <si>
    <t>Ragione sociale</t>
  </si>
  <si>
    <t>Città</t>
  </si>
  <si>
    <t>cap</t>
  </si>
  <si>
    <t>Fattura Nr. 08 / 2015</t>
  </si>
  <si>
    <t>del 29/01/2015</t>
  </si>
  <si>
    <t>C3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</si>
</sst>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Attivo&quot;;&quot;Attivo&quot;;&quot;Inattivo&quot;"/>
    <numFmt numFmtId="168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10" xfId="6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44" fontId="0" fillId="0" borderId="0" xfId="60" applyFont="1" applyBorder="1" applyAlignment="1">
      <alignment/>
    </xf>
    <xf numFmtId="44" fontId="1" fillId="0" borderId="0" xfId="6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10" xfId="42" applyFont="1" applyBorder="1" applyAlignment="1">
      <alignment/>
    </xf>
    <xf numFmtId="44" fontId="3" fillId="0" borderId="10" xfId="60" applyFont="1" applyBorder="1" applyAlignment="1">
      <alignment/>
    </xf>
    <xf numFmtId="4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 quotePrefix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left"/>
    </xf>
    <xf numFmtId="0" fontId="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285750</xdr:colOff>
      <xdr:row>8</xdr:row>
      <xdr:rowOff>95250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323850" y="171450"/>
          <a:ext cx="3276600" cy="12192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Snowboard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Kosciuszko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Australia 22 - Milano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Partita IVA.  00122352632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+39 02 5558789 Fax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+39 02 5558788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info@kosciusko.mt.it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F36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8.57421875" style="0" bestFit="1" customWidth="1"/>
    <col min="3" max="3" width="36.421875" style="0" bestFit="1" customWidth="1"/>
    <col min="4" max="4" width="10.57421875" style="0" bestFit="1" customWidth="1"/>
    <col min="5" max="5" width="11.28125" style="0" customWidth="1"/>
    <col min="6" max="6" width="13.57421875" style="0" bestFit="1" customWidth="1"/>
    <col min="8" max="8" width="10.8515625" style="0" bestFit="1" customWidth="1"/>
  </cols>
  <sheetData>
    <row r="11" ht="12.75">
      <c r="C11" t="s">
        <v>65</v>
      </c>
    </row>
    <row r="12" ht="12.75">
      <c r="C12" s="16" t="s">
        <v>66</v>
      </c>
    </row>
    <row r="13" ht="12.75">
      <c r="C13" s="16"/>
    </row>
    <row r="15" spans="3:4" ht="12.75">
      <c r="C15" s="24" t="s">
        <v>32</v>
      </c>
      <c r="D15" s="23" t="s">
        <v>67</v>
      </c>
    </row>
    <row r="16" ht="14.25">
      <c r="C16" s="25" t="str">
        <f>VLOOKUP(D15,clienti,2,FALSE)</f>
        <v>Montagna 6000</v>
      </c>
    </row>
    <row r="17" ht="14.25">
      <c r="C17" s="25" t="str">
        <f>VLOOKUP(D15,clienti,3,FALSE)&amp;" - "&amp;VLOOKUP(D15,clienti,4,FALSE)&amp;" - "&amp;VLOOKUP(D15,clienti,5,FALSE)</f>
        <v>Via Babele, 37 - 37100 - Verona</v>
      </c>
    </row>
    <row r="18" ht="14.25">
      <c r="C18" s="25" t="str">
        <f>"Partita IVA Numero "&amp;VLOOKUP(D15,clienti,6,FALSE)</f>
        <v>Partita IVA Numero 03285532200</v>
      </c>
    </row>
    <row r="24" spans="2:6" s="5" customFormat="1" ht="15.75">
      <c r="B24" s="4" t="s">
        <v>6</v>
      </c>
      <c r="C24" s="4" t="s">
        <v>1</v>
      </c>
      <c r="D24" s="19" t="s">
        <v>2</v>
      </c>
      <c r="E24" s="19" t="s">
        <v>3</v>
      </c>
      <c r="F24" s="19" t="s">
        <v>0</v>
      </c>
    </row>
    <row r="25" spans="2:6" s="5" customFormat="1" ht="18" customHeight="1">
      <c r="B25" s="12" t="s">
        <v>50</v>
      </c>
      <c r="C25" s="15" t="str">
        <f>VLOOKUP(B25,listino,2,FALSE)</f>
        <v>Giacche Snowboard EVOL</v>
      </c>
      <c r="D25" s="17">
        <v>2</v>
      </c>
      <c r="E25" s="10">
        <f>VLOOKUP(B25,listino,3,FALSE)</f>
        <v>214</v>
      </c>
      <c r="F25" s="11">
        <f>_xlfn.IFERROR(D25*E25,"")</f>
        <v>428</v>
      </c>
    </row>
    <row r="26" spans="2:6" ht="15">
      <c r="B26" s="12"/>
      <c r="C26" s="15"/>
      <c r="D26" s="18"/>
      <c r="E26" s="10">
        <f>_xlfn.IFERROR(VLOOKUP(B26,lista,3,FALSE),"")</f>
      </c>
      <c r="F26" s="11">
        <f>_xlfn.IFERROR(D26*E26,"")</f>
      </c>
    </row>
    <row r="27" spans="2:6" ht="15">
      <c r="B27" s="1"/>
      <c r="C27" s="15">
        <f>_xlfn.IFERROR(VLOOKUP(B27,lista,2,FALSE)&amp;" modello "&amp;VLOOKUP(B27,lista,3,FALSE),"")</f>
      </c>
      <c r="D27" s="18"/>
      <c r="E27" s="10">
        <f>_xlfn.IFERROR(VLOOKUP(B27,lista,4,FALSE),"")</f>
      </c>
      <c r="F27" s="11">
        <f>_xlfn.IFERROR(D27*E27,"")</f>
      </c>
    </row>
    <row r="28" spans="2:6" ht="15">
      <c r="B28" s="1"/>
      <c r="C28" s="15">
        <f>_xlfn.IFERROR(VLOOKUP(B28,lista,2,FALSE)&amp;" modello "&amp;VLOOKUP(B28,lista,3,FALSE),"")</f>
      </c>
      <c r="D28" s="18"/>
      <c r="E28" s="10">
        <f>_xlfn.IFERROR(VLOOKUP(B28,lista,4,FALSE),"")</f>
      </c>
      <c r="F28" s="11">
        <f>_xlfn.IFERROR(D28*E28,"")</f>
      </c>
    </row>
    <row r="29" spans="3:6" ht="12.75">
      <c r="C29" s="2"/>
      <c r="D29" s="2"/>
      <c r="E29" s="6"/>
      <c r="F29" s="3"/>
    </row>
    <row r="30" spans="3:6" ht="12.75">
      <c r="C30" s="2"/>
      <c r="D30" s="2"/>
      <c r="E30" s="7" t="s">
        <v>4</v>
      </c>
      <c r="F30" s="3">
        <f>SUM(F25:F28)</f>
        <v>428</v>
      </c>
    </row>
    <row r="31" spans="3:6" ht="12.75">
      <c r="C31" s="2"/>
      <c r="D31" s="2"/>
      <c r="E31" s="7" t="s">
        <v>33</v>
      </c>
      <c r="F31" s="3">
        <f>F30*22%</f>
        <v>94.16</v>
      </c>
    </row>
    <row r="32" spans="3:6" ht="12.75">
      <c r="C32" s="2"/>
      <c r="D32" s="2"/>
      <c r="E32" s="8"/>
      <c r="F32" s="3"/>
    </row>
    <row r="33" spans="3:6" ht="12.75">
      <c r="C33" s="2"/>
      <c r="D33" s="2"/>
      <c r="E33" s="8"/>
      <c r="F33" s="3"/>
    </row>
    <row r="34" spans="3:6" ht="12.75">
      <c r="C34" s="2"/>
      <c r="D34" s="2"/>
      <c r="E34" s="2"/>
      <c r="F34" s="1"/>
    </row>
    <row r="35" spans="3:6" ht="12.75">
      <c r="C35" s="2"/>
      <c r="D35" s="2"/>
      <c r="E35" s="2"/>
      <c r="F35" s="1"/>
    </row>
    <row r="36" spans="3:6" ht="12.75">
      <c r="C36" s="2"/>
      <c r="D36" s="2"/>
      <c r="E36" s="2" t="s">
        <v>5</v>
      </c>
      <c r="F36" s="9">
        <f>F30+F31</f>
        <v>522.16</v>
      </c>
    </row>
  </sheetData>
  <sheetProtection/>
  <dataValidations count="1">
    <dataValidation type="list" allowBlank="1" showInputMessage="1" showErrorMessage="1" sqref="D15">
      <formula1>"C1,C2,C3,C4,C5"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.8515625" style="0" customWidth="1"/>
    <col min="2" max="2" width="7.28125" style="0" bestFit="1" customWidth="1"/>
    <col min="3" max="3" width="26.28125" style="0" bestFit="1" customWidth="1"/>
    <col min="4" max="4" width="9.8515625" style="0" customWidth="1"/>
    <col min="5" max="5" width="5.57421875" style="0" customWidth="1"/>
    <col min="6" max="6" width="7.00390625" style="0" bestFit="1" customWidth="1"/>
    <col min="7" max="7" width="14.28125" style="0" bestFit="1" customWidth="1"/>
    <col min="8" max="8" width="18.00390625" style="0" bestFit="1" customWidth="1"/>
    <col min="9" max="9" width="7.7109375" style="0" bestFit="1" customWidth="1"/>
    <col min="10" max="11" width="12.00390625" style="0" bestFit="1" customWidth="1"/>
  </cols>
  <sheetData>
    <row r="2" spans="2:11" ht="12.75">
      <c r="B2" s="20" t="s">
        <v>7</v>
      </c>
      <c r="C2" s="21" t="s">
        <v>60</v>
      </c>
      <c r="D2" s="21" t="s">
        <v>61</v>
      </c>
      <c r="F2" s="21" t="s">
        <v>6</v>
      </c>
      <c r="G2" s="21" t="s">
        <v>62</v>
      </c>
      <c r="H2" s="21" t="s">
        <v>8</v>
      </c>
      <c r="I2" s="21" t="s">
        <v>64</v>
      </c>
      <c r="J2" s="21" t="s">
        <v>63</v>
      </c>
      <c r="K2" s="21" t="s">
        <v>9</v>
      </c>
    </row>
    <row r="3" spans="2:11" ht="12.75">
      <c r="B3" s="22" t="s">
        <v>47</v>
      </c>
      <c r="C3" s="12" t="s">
        <v>34</v>
      </c>
      <c r="D3" s="3">
        <v>578</v>
      </c>
      <c r="F3" s="12" t="s">
        <v>21</v>
      </c>
      <c r="G3" s="12" t="s">
        <v>26</v>
      </c>
      <c r="H3" s="12" t="s">
        <v>27</v>
      </c>
      <c r="I3" s="12">
        <v>36100</v>
      </c>
      <c r="J3" s="14" t="s">
        <v>13</v>
      </c>
      <c r="K3" s="13" t="s">
        <v>11</v>
      </c>
    </row>
    <row r="4" spans="2:11" ht="12.75">
      <c r="B4" s="22" t="s">
        <v>48</v>
      </c>
      <c r="C4" s="12" t="s">
        <v>35</v>
      </c>
      <c r="D4" s="3">
        <v>620</v>
      </c>
      <c r="F4" s="12" t="s">
        <v>22</v>
      </c>
      <c r="G4" s="12" t="s">
        <v>28</v>
      </c>
      <c r="H4" s="14" t="s">
        <v>12</v>
      </c>
      <c r="I4" s="14">
        <v>37100</v>
      </c>
      <c r="J4" s="14" t="s">
        <v>13</v>
      </c>
      <c r="K4" s="13" t="s">
        <v>14</v>
      </c>
    </row>
    <row r="5" spans="2:11" ht="12.75">
      <c r="B5" s="22" t="s">
        <v>49</v>
      </c>
      <c r="C5" s="12" t="s">
        <v>36</v>
      </c>
      <c r="D5" s="3">
        <v>261.5</v>
      </c>
      <c r="F5" s="12" t="s">
        <v>23</v>
      </c>
      <c r="G5" s="12" t="s">
        <v>29</v>
      </c>
      <c r="H5" s="12" t="s">
        <v>15</v>
      </c>
      <c r="I5" s="14">
        <v>37100</v>
      </c>
      <c r="J5" s="12" t="s">
        <v>13</v>
      </c>
      <c r="K5" s="13" t="s">
        <v>16</v>
      </c>
    </row>
    <row r="6" spans="2:11" ht="12.75">
      <c r="B6" s="22" t="s">
        <v>50</v>
      </c>
      <c r="C6" s="12" t="s">
        <v>37</v>
      </c>
      <c r="D6" s="3">
        <v>214</v>
      </c>
      <c r="F6" s="14" t="s">
        <v>24</v>
      </c>
      <c r="G6" s="12" t="s">
        <v>30</v>
      </c>
      <c r="H6" s="14" t="s">
        <v>17</v>
      </c>
      <c r="I6" s="14">
        <v>37100</v>
      </c>
      <c r="J6" s="14" t="s">
        <v>10</v>
      </c>
      <c r="K6" s="13" t="s">
        <v>18</v>
      </c>
    </row>
    <row r="7" spans="2:11" ht="12.75">
      <c r="B7" s="22" t="s">
        <v>51</v>
      </c>
      <c r="C7" s="12" t="s">
        <v>38</v>
      </c>
      <c r="D7" s="3">
        <v>187</v>
      </c>
      <c r="F7" s="14" t="s">
        <v>25</v>
      </c>
      <c r="G7" s="12" t="s">
        <v>31</v>
      </c>
      <c r="H7" s="14" t="s">
        <v>19</v>
      </c>
      <c r="I7" s="14">
        <v>36100</v>
      </c>
      <c r="J7" s="14" t="s">
        <v>10</v>
      </c>
      <c r="K7" s="13" t="s">
        <v>20</v>
      </c>
    </row>
    <row r="8" spans="2:4" ht="12.75">
      <c r="B8" s="22" t="s">
        <v>52</v>
      </c>
      <c r="C8" s="12" t="s">
        <v>39</v>
      </c>
      <c r="D8" s="3">
        <v>299</v>
      </c>
    </row>
    <row r="9" spans="2:4" ht="12.75">
      <c r="B9" s="22" t="s">
        <v>53</v>
      </c>
      <c r="C9" s="12" t="s">
        <v>40</v>
      </c>
      <c r="D9" s="3">
        <v>158.5</v>
      </c>
    </row>
    <row r="10" spans="2:4" ht="12.75">
      <c r="B10" s="22" t="s">
        <v>54</v>
      </c>
      <c r="C10" s="12" t="s">
        <v>41</v>
      </c>
      <c r="D10" s="3">
        <v>183.5</v>
      </c>
    </row>
    <row r="11" spans="2:4" ht="12.75">
      <c r="B11" s="22" t="s">
        <v>55</v>
      </c>
      <c r="C11" s="12" t="s">
        <v>42</v>
      </c>
      <c r="D11" s="3">
        <v>168</v>
      </c>
    </row>
    <row r="12" spans="2:4" ht="12.75">
      <c r="B12" s="22" t="s">
        <v>56</v>
      </c>
      <c r="C12" s="12" t="s">
        <v>43</v>
      </c>
      <c r="D12" s="3">
        <v>140.5</v>
      </c>
    </row>
    <row r="13" spans="2:4" ht="12.75">
      <c r="B13" s="22" t="s">
        <v>57</v>
      </c>
      <c r="C13" s="12" t="s">
        <v>44</v>
      </c>
      <c r="D13" s="3">
        <v>97</v>
      </c>
    </row>
    <row r="14" spans="2:4" ht="12.75">
      <c r="B14" s="22" t="s">
        <v>58</v>
      </c>
      <c r="C14" s="12" t="s">
        <v>45</v>
      </c>
      <c r="D14" s="3">
        <v>112</v>
      </c>
    </row>
    <row r="15" spans="2:4" ht="12.75">
      <c r="B15" s="22" t="s">
        <v>59</v>
      </c>
      <c r="C15" s="12" t="s">
        <v>46</v>
      </c>
      <c r="D15" s="3">
        <v>95.5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ialveneto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Borsato</cp:lastModifiedBy>
  <cp:lastPrinted>2004-02-09T11:32:14Z</cp:lastPrinted>
  <dcterms:created xsi:type="dcterms:W3CDTF">2004-02-09T11:08:10Z</dcterms:created>
  <dcterms:modified xsi:type="dcterms:W3CDTF">2015-01-25T21:23:26Z</dcterms:modified>
  <cp:category/>
  <cp:version/>
  <cp:contentType/>
  <cp:contentStatus/>
</cp:coreProperties>
</file>